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0" yWindow="-460" windowWidth="28800" windowHeight="1800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 l="1"/>
  <c r="C29" i="1"/>
  <c r="B31" i="1"/>
  <c r="B29" i="1"/>
  <c r="G20" i="1"/>
  <c r="B11" i="1"/>
  <c r="B23" i="1"/>
  <c r="C22" i="1"/>
  <c r="C23" i="1"/>
  <c r="D22" i="1"/>
  <c r="D23" i="1"/>
  <c r="E22" i="1"/>
  <c r="E23" i="1"/>
  <c r="F22" i="1"/>
  <c r="F23" i="1"/>
  <c r="G23" i="1"/>
  <c r="G22" i="1"/>
  <c r="G24" i="1"/>
  <c r="F11" i="1"/>
  <c r="E11" i="1"/>
  <c r="B12" i="1"/>
  <c r="C11" i="1"/>
  <c r="C12" i="1"/>
  <c r="E12" i="1"/>
  <c r="F12" i="1"/>
  <c r="D11" i="1"/>
  <c r="D12" i="1"/>
  <c r="G12" i="1"/>
  <c r="G11" i="1"/>
  <c r="G13" i="1"/>
  <c r="G21" i="1"/>
</calcChain>
</file>

<file path=xl/sharedStrings.xml><?xml version="1.0" encoding="utf-8"?>
<sst xmlns="http://schemas.openxmlformats.org/spreadsheetml/2006/main" count="45" uniqueCount="35">
  <si>
    <t>3 bed</t>
  </si>
  <si>
    <t>4 bed</t>
  </si>
  <si>
    <t>1 bed</t>
  </si>
  <si>
    <t>2 bed</t>
  </si>
  <si>
    <t>5 bed</t>
  </si>
  <si>
    <t>DWELLING MIX KEYFORD UE</t>
  </si>
  <si>
    <t>41.8-46.45</t>
  </si>
  <si>
    <t>60.38-69.67</t>
  </si>
  <si>
    <t>74.32-88.25</t>
  </si>
  <si>
    <t>102.19-176.51</t>
  </si>
  <si>
    <t>185.80+</t>
  </si>
  <si>
    <t>Average</t>
  </si>
  <si>
    <t>Total</t>
  </si>
  <si>
    <t>Notes</t>
  </si>
  <si>
    <t>Percentage mix from Apprisal report</t>
  </si>
  <si>
    <t>Assumed Sqm from report as none is given</t>
  </si>
  <si>
    <t>Dwellings based on mix</t>
  </si>
  <si>
    <t>Total sqm Row18 x Row 22</t>
  </si>
  <si>
    <t>Private Housing</t>
  </si>
  <si>
    <t>Affordable Housing</t>
  </si>
  <si>
    <t>Total sqm. Row 9 x Row11</t>
  </si>
  <si>
    <t>Sqm per bed space taken from Tym 2012 report</t>
  </si>
  <si>
    <t xml:space="preserve">SSDC 800 Home Appraisal </t>
  </si>
  <si>
    <t>SSDC 800 Home Keyford UE</t>
  </si>
  <si>
    <t xml:space="preserve">Blended %  mix using SSDC Planning figures </t>
  </si>
  <si>
    <t xml:space="preserve">Example of change </t>
  </si>
  <si>
    <t>Average m2 @ 82.84</t>
  </si>
  <si>
    <t>Average m2 @ 92.15</t>
  </si>
  <si>
    <t>Average Private Dwelling @ £2,296.38 (SSDC Figure) sqm</t>
  </si>
  <si>
    <t xml:space="preserve">Average Private Dwelling @ £2,400 (Mr Burrows Figure)sqm </t>
  </si>
  <si>
    <t xml:space="preserve">Using SSDC's latest housing mix for the site </t>
  </si>
  <si>
    <t>Using SSDC Generic housing mix from the viability assessment</t>
  </si>
  <si>
    <t xml:space="preserve">Appendix 1 to Barrie Hartley Post Hearing response </t>
  </si>
  <si>
    <t>Dated 25th August 2016</t>
  </si>
  <si>
    <t>Closely equates to apprasial figure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</si>
</sst>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1" xfId="0" applyFill="1" applyBorder="1"/>
    <xf numFmtId="0" fontId="0" fillId="0" borderId="1" xfId="0" applyBorder="1"/>
    <xf numFmtId="9" fontId="0" fillId="0" borderId="1" xfId="0" applyNumberFormat="1" applyBorder="1"/>
    <xf numFmtId="1" fontId="0" fillId="0" borderId="1" xfId="0" applyNumberFormat="1" applyBorder="1"/>
    <xf numFmtId="0" fontId="0" fillId="0" borderId="0" xfId="0" applyBorder="1"/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wrapText="1"/>
    </xf>
    <xf numFmtId="0" fontId="4" fillId="0" borderId="1" xfId="0" applyFont="1" applyBorder="1"/>
    <xf numFmtId="1" fontId="4" fillId="0" borderId="1" xfId="0" applyNumberFormat="1" applyFont="1" applyBorder="1"/>
    <xf numFmtId="1" fontId="4" fillId="0" borderId="1" xfId="0" applyNumberFormat="1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1" fontId="0" fillId="0" borderId="0" xfId="0" applyNumberFormat="1" applyBorder="1"/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J4" sqref="J4"/>
    </sheetView>
  </sheetViews>
  <sheetFormatPr baseColWidth="10" defaultRowHeight="15" x14ac:dyDescent="0"/>
  <cols>
    <col min="1" max="1" width="23.6640625" bestFit="1" customWidth="1"/>
    <col min="2" max="3" width="18.1640625" bestFit="1" customWidth="1"/>
    <col min="4" max="4" width="17" bestFit="1" customWidth="1"/>
    <col min="5" max="5" width="13.6640625" customWidth="1"/>
    <col min="6" max="6" width="30.5" bestFit="1" customWidth="1"/>
    <col min="7" max="7" width="11.33203125" bestFit="1" customWidth="1"/>
    <col min="8" max="8" width="19.6640625" bestFit="1" customWidth="1"/>
    <col min="10" max="11" width="12.83203125" bestFit="1" customWidth="1"/>
    <col min="12" max="12" width="13.83203125" bestFit="1" customWidth="1"/>
    <col min="15" max="15" width="14" bestFit="1" customWidth="1"/>
  </cols>
  <sheetData>
    <row r="1" spans="1:13" ht="45">
      <c r="A1" s="18" t="s">
        <v>32</v>
      </c>
      <c r="B1" t="s">
        <v>5</v>
      </c>
    </row>
    <row r="2" spans="1:13">
      <c r="A2" s="19" t="s">
        <v>33</v>
      </c>
      <c r="M2">
        <v>800</v>
      </c>
    </row>
    <row r="6" spans="1:13">
      <c r="A6" t="s">
        <v>22</v>
      </c>
    </row>
    <row r="7" spans="1:13" ht="45">
      <c r="A7" s="17" t="s">
        <v>31</v>
      </c>
      <c r="B7" s="1" t="s">
        <v>2</v>
      </c>
      <c r="C7" s="1" t="s">
        <v>3</v>
      </c>
      <c r="D7" s="1" t="s">
        <v>0</v>
      </c>
      <c r="E7" s="1" t="s">
        <v>1</v>
      </c>
      <c r="F7" s="1" t="s">
        <v>4</v>
      </c>
      <c r="G7" s="1" t="s">
        <v>12</v>
      </c>
      <c r="H7" s="1" t="s">
        <v>13</v>
      </c>
    </row>
    <row r="8" spans="1:13" ht="45"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2"/>
      <c r="H8" s="7" t="s">
        <v>21</v>
      </c>
    </row>
    <row r="9" spans="1:13" ht="30">
      <c r="B9" s="10">
        <v>46.45</v>
      </c>
      <c r="C9" s="10">
        <v>69.67</v>
      </c>
      <c r="D9" s="10">
        <v>78.5</v>
      </c>
      <c r="E9" s="10">
        <v>130.55000000000001</v>
      </c>
      <c r="F9" s="10">
        <v>185.8</v>
      </c>
      <c r="G9" s="8"/>
      <c r="H9" s="6" t="s">
        <v>15</v>
      </c>
    </row>
    <row r="10" spans="1:13" ht="30">
      <c r="B10" s="3">
        <v>0.15</v>
      </c>
      <c r="C10" s="3">
        <v>0.33</v>
      </c>
      <c r="D10" s="3">
        <v>0.32</v>
      </c>
      <c r="E10" s="3">
        <v>0.17</v>
      </c>
      <c r="F10" s="3">
        <v>0.03</v>
      </c>
      <c r="G10" s="2"/>
      <c r="H10" s="6" t="s">
        <v>14</v>
      </c>
    </row>
    <row r="11" spans="1:13" ht="30">
      <c r="B11" s="8">
        <f>M2/100*15</f>
        <v>120</v>
      </c>
      <c r="C11" s="8">
        <f>M2/100*33</f>
        <v>264</v>
      </c>
      <c r="D11" s="8">
        <f>M2/100*32</f>
        <v>256</v>
      </c>
      <c r="E11" s="8">
        <f>M2/100*17</f>
        <v>136</v>
      </c>
      <c r="F11" s="8">
        <f>M2/100*3</f>
        <v>24</v>
      </c>
      <c r="G11" s="8">
        <f>SUM(B11:F11)</f>
        <v>800</v>
      </c>
      <c r="H11" s="6" t="s">
        <v>16</v>
      </c>
    </row>
    <row r="12" spans="1:13" ht="30">
      <c r="B12" s="2">
        <f>B9*B11</f>
        <v>5574</v>
      </c>
      <c r="C12" s="2">
        <f>C9*C11</f>
        <v>18392.88</v>
      </c>
      <c r="D12" s="2">
        <f>D9*D11</f>
        <v>20096</v>
      </c>
      <c r="E12" s="2">
        <f>E9*E11</f>
        <v>17754.800000000003</v>
      </c>
      <c r="F12" s="2">
        <f>F9*F11</f>
        <v>4459.2000000000007</v>
      </c>
      <c r="G12" s="11">
        <f>SUM(B12:F12)</f>
        <v>66276.88</v>
      </c>
      <c r="H12" s="6" t="s">
        <v>20</v>
      </c>
    </row>
    <row r="13" spans="1:13">
      <c r="B13" s="2"/>
      <c r="C13" s="2"/>
      <c r="D13" s="2"/>
      <c r="E13" s="2"/>
      <c r="F13" s="2"/>
      <c r="G13" s="11">
        <f>G12/G11</f>
        <v>82.846100000000007</v>
      </c>
      <c r="H13" s="2" t="s">
        <v>11</v>
      </c>
    </row>
    <row r="14" spans="1:13" ht="60">
      <c r="B14" s="5"/>
      <c r="C14" s="5"/>
      <c r="D14" s="5"/>
      <c r="E14" s="5"/>
      <c r="F14" s="5"/>
      <c r="G14" s="12" t="s">
        <v>34</v>
      </c>
      <c r="H14" s="5"/>
    </row>
    <row r="15" spans="1:13">
      <c r="B15" s="5"/>
      <c r="C15" s="5"/>
      <c r="D15" s="5"/>
      <c r="E15" s="5"/>
      <c r="F15" s="5"/>
      <c r="G15" s="5"/>
      <c r="H15" s="5"/>
    </row>
    <row r="16" spans="1:13">
      <c r="A16" t="s">
        <v>23</v>
      </c>
      <c r="B16" s="5"/>
      <c r="C16" s="5"/>
      <c r="D16" s="5"/>
      <c r="E16" s="5"/>
      <c r="F16" s="5"/>
      <c r="G16" s="5"/>
      <c r="H16" s="5"/>
    </row>
    <row r="17" spans="1:16" ht="30">
      <c r="A17" s="17" t="s">
        <v>30</v>
      </c>
      <c r="B17" s="1" t="s">
        <v>2</v>
      </c>
      <c r="C17" s="1" t="s">
        <v>3</v>
      </c>
      <c r="D17" s="1" t="s">
        <v>0</v>
      </c>
      <c r="E17" s="1" t="s">
        <v>1</v>
      </c>
      <c r="F17" s="1" t="s">
        <v>4</v>
      </c>
      <c r="G17" s="1" t="s">
        <v>12</v>
      </c>
      <c r="H17" s="1" t="s">
        <v>13</v>
      </c>
    </row>
    <row r="18" spans="1:16" ht="45">
      <c r="B18" s="9">
        <v>46.45</v>
      </c>
      <c r="C18" s="9">
        <v>69.67</v>
      </c>
      <c r="D18" s="9">
        <v>78.5</v>
      </c>
      <c r="E18" s="9">
        <v>130.55000000000001</v>
      </c>
      <c r="F18" s="9">
        <v>185.8</v>
      </c>
      <c r="G18" s="8"/>
      <c r="H18" s="7" t="s">
        <v>21</v>
      </c>
    </row>
    <row r="19" spans="1:16" ht="30">
      <c r="B19" s="3">
        <v>0.1</v>
      </c>
      <c r="C19" s="3">
        <v>0.28000000000000003</v>
      </c>
      <c r="D19" s="3">
        <v>0.3</v>
      </c>
      <c r="E19" s="3">
        <v>0.26</v>
      </c>
      <c r="F19" s="3">
        <v>0.06</v>
      </c>
      <c r="G19" s="2"/>
      <c r="H19" s="6" t="s">
        <v>24</v>
      </c>
    </row>
    <row r="20" spans="1:16">
      <c r="B20" s="2">
        <v>26</v>
      </c>
      <c r="C20" s="2">
        <v>53</v>
      </c>
      <c r="D20" s="2">
        <v>213</v>
      </c>
      <c r="E20" s="2">
        <v>185</v>
      </c>
      <c r="F20" s="2">
        <v>43</v>
      </c>
      <c r="G20" s="2">
        <f>SUM(B20:F20)</f>
        <v>520</v>
      </c>
      <c r="H20" s="2" t="s">
        <v>18</v>
      </c>
      <c r="K20" s="15"/>
      <c r="L20" s="15"/>
      <c r="M20" s="15"/>
      <c r="N20" s="15"/>
      <c r="P20" s="15"/>
    </row>
    <row r="21" spans="1:16">
      <c r="B21" s="2">
        <v>56</v>
      </c>
      <c r="C21" s="2">
        <v>174</v>
      </c>
      <c r="D21" s="2">
        <v>28</v>
      </c>
      <c r="E21" s="2">
        <v>19</v>
      </c>
      <c r="F21" s="2">
        <v>3</v>
      </c>
      <c r="G21" s="2">
        <f>SUM(B21:F21)</f>
        <v>280</v>
      </c>
      <c r="H21" s="2" t="s">
        <v>19</v>
      </c>
    </row>
    <row r="22" spans="1:16">
      <c r="B22" s="8">
        <v>82</v>
      </c>
      <c r="C22" s="8">
        <f t="shared" ref="C22:F22" si="0">SUM(C20:C21)</f>
        <v>227</v>
      </c>
      <c r="D22" s="8">
        <f t="shared" si="0"/>
        <v>241</v>
      </c>
      <c r="E22" s="8">
        <f t="shared" si="0"/>
        <v>204</v>
      </c>
      <c r="F22" s="8">
        <f t="shared" si="0"/>
        <v>46</v>
      </c>
      <c r="G22" s="8">
        <f>SUM(B22:F22)</f>
        <v>800</v>
      </c>
      <c r="H22" s="2" t="s">
        <v>12</v>
      </c>
    </row>
    <row r="23" spans="1:16" ht="30">
      <c r="B23" s="2">
        <f>B18*B22</f>
        <v>3808.9</v>
      </c>
      <c r="C23" s="2">
        <f>C18*C22</f>
        <v>15815.09</v>
      </c>
      <c r="D23" s="2">
        <f>D18*D22</f>
        <v>18918.5</v>
      </c>
      <c r="E23" s="2">
        <f>E18*E22</f>
        <v>26632.2</v>
      </c>
      <c r="F23" s="2">
        <f>F18*F22</f>
        <v>8546.8000000000011</v>
      </c>
      <c r="G23" s="2">
        <f>SUM(B23:F23)</f>
        <v>73721.490000000005</v>
      </c>
      <c r="H23" s="6" t="s">
        <v>17</v>
      </c>
    </row>
    <row r="24" spans="1:16">
      <c r="B24" s="2"/>
      <c r="C24" s="2"/>
      <c r="D24" s="2"/>
      <c r="E24" s="2"/>
      <c r="F24" s="2"/>
      <c r="G24" s="13">
        <f>G23/G22</f>
        <v>92.151862500000007</v>
      </c>
      <c r="H24" s="2" t="s">
        <v>11</v>
      </c>
    </row>
    <row r="25" spans="1:16">
      <c r="B25" s="5"/>
      <c r="C25" s="5"/>
      <c r="D25" s="5"/>
      <c r="E25" s="5"/>
      <c r="F25" s="5"/>
      <c r="G25" s="5"/>
      <c r="I25" s="5"/>
      <c r="J25" s="5"/>
      <c r="K25" s="14"/>
      <c r="L25" s="14"/>
      <c r="M25" s="14"/>
      <c r="N25" s="14"/>
      <c r="O25" s="14"/>
      <c r="P25" s="15"/>
    </row>
    <row r="27" spans="1:16">
      <c r="A27" t="s">
        <v>25</v>
      </c>
    </row>
    <row r="28" spans="1:16">
      <c r="B28" t="s">
        <v>26</v>
      </c>
      <c r="C28" t="s">
        <v>27</v>
      </c>
    </row>
    <row r="29" spans="1:16" ht="45">
      <c r="A29" s="17" t="s">
        <v>28</v>
      </c>
      <c r="B29" s="16">
        <f>G13*2296.38</f>
        <v>190246.12711800003</v>
      </c>
      <c r="C29" s="16">
        <f>G24*2296.38</f>
        <v>211615.69400775002</v>
      </c>
    </row>
    <row r="30" spans="1:16">
      <c r="J30" s="16"/>
      <c r="K30" s="16"/>
    </row>
    <row r="31" spans="1:16" ht="45">
      <c r="A31" s="17" t="s">
        <v>29</v>
      </c>
      <c r="B31" s="16">
        <f>G13*2400</f>
        <v>198830.64</v>
      </c>
      <c r="C31" s="16">
        <f>G24*2400</f>
        <v>221164.47000000003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0" sqref="F30"/>
    </sheetView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Barrie Hartley</dc:creator>
  <cp:lastModifiedBy>Barrie Hartley</cp:lastModifiedBy>
  <dcterms:created xsi:type="dcterms:W3CDTF">2016-08-22T09:36:57Z</dcterms:created>
  <dcterms:modified xsi:type="dcterms:W3CDTF">2016-08-25T11:07:33Z</dcterms:modified>
</cp:coreProperties>
</file>